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\Desktop\Umweltgerecht\Moser Energie &amp; Umwelt\Dachverband\THV\Förderungen\Raus aus Öl und Gas _2021_22\"/>
    </mc:Choice>
  </mc:AlternateContent>
  <xr:revisionPtr revIDLastSave="0" documentId="13_ncr:1_{F9E1826F-0959-4722-8E8C-C6E7F5F59D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ahwärme" sheetId="2" r:id="rId1"/>
    <sheet name="Tabelle 1" sheetId="1" r:id="rId2"/>
    <sheet name="Tabelle 2" sheetId="3" r:id="rId3"/>
    <sheet name="Tabelle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B11" i="2"/>
  <c r="B10" i="2"/>
  <c r="C20" i="2" l="1"/>
  <c r="C14" i="2"/>
  <c r="C17" i="2"/>
  <c r="C18" i="2"/>
  <c r="C19" i="2"/>
  <c r="B21" i="2"/>
  <c r="C16" i="2"/>
  <c r="C15" i="2"/>
  <c r="C21" i="2" l="1"/>
  <c r="B25" i="2" l="1"/>
  <c r="D17" i="2" l="1"/>
  <c r="D19" i="2"/>
  <c r="D16" i="2"/>
  <c r="D18" i="2"/>
  <c r="D20" i="2"/>
  <c r="D15" i="2"/>
  <c r="D14" i="2"/>
  <c r="D21" i="2" l="1"/>
  <c r="D22" i="2" s="1"/>
  <c r="B26" i="2" l="1"/>
  <c r="B27" i="2" s="1"/>
  <c r="B29" i="2" s="1"/>
  <c r="B28" i="2" l="1"/>
</calcChain>
</file>

<file path=xl/sharedStrings.xml><?xml version="1.0" encoding="utf-8"?>
<sst xmlns="http://schemas.openxmlformats.org/spreadsheetml/2006/main" count="36" uniqueCount="33">
  <si>
    <t>Position</t>
  </si>
  <si>
    <t>Elektroarbeiten</t>
  </si>
  <si>
    <t>Förderung KPC - Raus aus Öl</t>
  </si>
  <si>
    <t xml:space="preserve">Summe </t>
  </si>
  <si>
    <t>Gesamtförderung</t>
  </si>
  <si>
    <t>Gesamtfördersatz</t>
  </si>
  <si>
    <t xml:space="preserve">  Kosten Netto [EUR] </t>
  </si>
  <si>
    <t>EUR</t>
  </si>
  <si>
    <t>Prozent</t>
  </si>
  <si>
    <t xml:space="preserve">Ergebnisfelder (bitte hier nichts eingeben) </t>
  </si>
  <si>
    <t>Rechenfelder (bitte hier nichts eingeben)</t>
  </si>
  <si>
    <t>Kosten für Kunden</t>
  </si>
  <si>
    <t>Bitte orange  Felder eingeben (als Nettobeträge)</t>
  </si>
  <si>
    <t>weitere förderbare Positionen im EIGENTUM des Förderwerberts (Übergabestationen, Anschlussleitungen, etc.)</t>
  </si>
  <si>
    <t>Hydraulik (Einbindung in Heizsystem, Leitungen, Isolierung, Pumpen, Ventile)</t>
  </si>
  <si>
    <t>Demontage und Entsorgung  der Altanlage, Tankreinigung (Achtung - Bestätigung notwendig!!!)</t>
  </si>
  <si>
    <t>Planungskosten, Energieausweis, Energieberatung (max 10% der förderbaren Kosten)</t>
  </si>
  <si>
    <t>Anschlusskosten Wärmelieferant (Anschlussgebühr, Baukostenbeitrag)</t>
  </si>
  <si>
    <t>Förderung Land Tirol</t>
  </si>
  <si>
    <t>Hydraulik (Warmwasserbereitung/Boiler)</t>
  </si>
  <si>
    <t>Förderung Land Tirol (in KPC)</t>
  </si>
  <si>
    <t>Leistung Übergabestation (kW)</t>
  </si>
  <si>
    <t>Ergebnis Förderung (inkl. Deckelung Förderung KPC)</t>
  </si>
  <si>
    <t>Deckelung</t>
  </si>
  <si>
    <t>Förderung KPC - Bund</t>
  </si>
  <si>
    <t>Förderungsrechner für gewerbliche Förderwerber  - "Raus aus Öl und Gas" Kesseltausch</t>
  </si>
  <si>
    <t>Tabe</t>
  </si>
  <si>
    <t>zusätzliche Deckelung in gasversorrgten Ortskernen bis 99 kW</t>
  </si>
  <si>
    <t>Erdgasversorgter Ortskern (ja/nein)</t>
  </si>
  <si>
    <t>zusätzliche Deckelung in gasversorrgten Ortskernen ab 100 kW</t>
  </si>
  <si>
    <t>ja</t>
  </si>
  <si>
    <t>Version 13.04.2022</t>
  </si>
  <si>
    <t>Musteraufstellung  förderfähiger Kosten -Entwurf-vorbehaltlich Zustimmung der zuständigen Förderstelle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</si>
</sst>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2" fillId="2" borderId="7" xfId="1" applyNumberFormat="1" applyFont="1" applyFill="1" applyBorder="1"/>
    <xf numFmtId="164" fontId="2" fillId="4" borderId="7" xfId="1" applyNumberFormat="1" applyFont="1" applyFill="1" applyBorder="1"/>
    <xf numFmtId="0" fontId="2" fillId="0" borderId="1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14" xfId="0" applyFont="1" applyFill="1" applyBorder="1"/>
    <xf numFmtId="164" fontId="2" fillId="2" borderId="16" xfId="1" applyNumberFormat="1" applyFont="1" applyFill="1" applyBorder="1"/>
    <xf numFmtId="0" fontId="2" fillId="2" borderId="13" xfId="0" applyFont="1" applyFill="1" applyBorder="1"/>
    <xf numFmtId="0" fontId="2" fillId="2" borderId="8" xfId="0" applyFont="1" applyFill="1" applyBorder="1"/>
    <xf numFmtId="164" fontId="2" fillId="2" borderId="17" xfId="1" applyFont="1" applyFill="1" applyBorder="1" applyAlignment="1">
      <alignment horizontal="center"/>
    </xf>
    <xf numFmtId="0" fontId="2" fillId="2" borderId="15" xfId="0" applyFont="1" applyFill="1" applyBorder="1"/>
    <xf numFmtId="164" fontId="3" fillId="4" borderId="4" xfId="1" applyNumberFormat="1" applyFont="1" applyFill="1" applyBorder="1"/>
    <xf numFmtId="164" fontId="3" fillId="4" borderId="6" xfId="1" applyNumberFormat="1" applyFont="1" applyFill="1" applyBorder="1"/>
    <xf numFmtId="164" fontId="3" fillId="4" borderId="9" xfId="1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3" borderId="5" xfId="1" applyNumberFormat="1" applyFont="1" applyFill="1" applyBorder="1"/>
    <xf numFmtId="164" fontId="0" fillId="3" borderId="4" xfId="1" applyNumberFormat="1" applyFont="1" applyFill="1" applyBorder="1"/>
    <xf numFmtId="164" fontId="0" fillId="3" borderId="8" xfId="1" applyNumberFormat="1" applyFont="1" applyFill="1" applyBorder="1"/>
    <xf numFmtId="164" fontId="0" fillId="3" borderId="6" xfId="1" applyNumberFormat="1" applyFont="1" applyFill="1" applyBorder="1"/>
    <xf numFmtId="164" fontId="2" fillId="3" borderId="3" xfId="1" applyNumberFormat="1" applyFont="1" applyFill="1" applyBorder="1"/>
    <xf numFmtId="164" fontId="2" fillId="3" borderId="2" xfId="1" applyNumberFormat="1" applyFont="1" applyFill="1" applyBorder="1"/>
    <xf numFmtId="0" fontId="2" fillId="3" borderId="18" xfId="0" applyFont="1" applyFill="1" applyBorder="1" applyAlignment="1">
      <alignment horizontal="center"/>
    </xf>
    <xf numFmtId="164" fontId="2" fillId="3" borderId="7" xfId="1" applyNumberFormat="1" applyFont="1" applyFill="1" applyBorder="1"/>
    <xf numFmtId="0" fontId="2" fillId="0" borderId="9" xfId="0" applyFont="1" applyFill="1" applyBorder="1"/>
    <xf numFmtId="164" fontId="2" fillId="2" borderId="10" xfId="1" applyNumberFormat="1" applyFont="1" applyFill="1" applyBorder="1"/>
    <xf numFmtId="0" fontId="2" fillId="2" borderId="11" xfId="0" applyFont="1" applyFill="1" applyBorder="1"/>
    <xf numFmtId="0" fontId="2" fillId="2" borderId="5" xfId="0" applyFont="1" applyFill="1" applyBorder="1"/>
    <xf numFmtId="0" fontId="2" fillId="0" borderId="0" xfId="0" applyFont="1" applyBorder="1"/>
    <xf numFmtId="164" fontId="2" fillId="2" borderId="7" xfId="1" applyNumberFormat="1" applyFont="1" applyFill="1" applyBorder="1"/>
    <xf numFmtId="0" fontId="6" fillId="0" borderId="0" xfId="0" applyFont="1" applyFill="1" applyBorder="1"/>
    <xf numFmtId="0" fontId="2" fillId="3" borderId="19" xfId="0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0" xfId="1" applyNumberFormat="1" applyFont="1" applyFill="1" applyBorder="1"/>
    <xf numFmtId="164" fontId="2" fillId="3" borderId="24" xfId="1" applyNumberFormat="1" applyFont="1" applyFill="1" applyBorder="1"/>
    <xf numFmtId="164" fontId="2" fillId="0" borderId="25" xfId="1" applyNumberFormat="1" applyFont="1" applyFill="1" applyBorder="1"/>
    <xf numFmtId="0" fontId="7" fillId="0" borderId="0" xfId="0" applyFont="1"/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165" fontId="3" fillId="4" borderId="27" xfId="1" applyNumberFormat="1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164" fontId="0" fillId="3" borderId="31" xfId="1" applyNumberFormat="1" applyFont="1" applyFill="1" applyBorder="1" applyAlignment="1">
      <alignment horizontal="center" vertical="center"/>
    </xf>
    <xf numFmtId="164" fontId="0" fillId="3" borderId="28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0" borderId="0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0</xdr:row>
      <xdr:rowOff>133350</xdr:rowOff>
    </xdr:from>
    <xdr:to>
      <xdr:col>3</xdr:col>
      <xdr:colOff>1362075</xdr:colOff>
      <xdr:row>5</xdr:row>
      <xdr:rowOff>63189</xdr:rowOff>
    </xdr:to>
    <xdr:pic>
      <xdr:nvPicPr>
        <xdr:cNvPr id="3" name="biowa_rme_tirol_rgb.png">
          <a:extLst>
            <a:ext uri="{FF2B5EF4-FFF2-40B4-BE49-F238E27FC236}">
              <a16:creationId xmlns:a16="http://schemas.microsoft.com/office/drawing/2014/main" id="{314EF2A6-C7DC-4AD8-AEB2-00F591D76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8275" y="133350"/>
          <a:ext cx="962025" cy="9775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workbookViewId="0">
      <selection activeCell="C32" sqref="C32"/>
    </sheetView>
  </sheetViews>
  <sheetFormatPr baseColWidth="10" defaultRowHeight="15" x14ac:dyDescent="0.25"/>
  <cols>
    <col min="1" max="1" width="99.5703125" customWidth="1"/>
    <col min="2" max="2" width="15.85546875" customWidth="1"/>
    <col min="3" max="3" width="14.42578125" customWidth="1"/>
    <col min="4" max="4" width="21.7109375" customWidth="1"/>
  </cols>
  <sheetData>
    <row r="1" spans="1:4" ht="15.75" thickBot="1" x14ac:dyDescent="0.3">
      <c r="A1" s="46" t="s">
        <v>32</v>
      </c>
    </row>
    <row r="2" spans="1:4" ht="24" thickBot="1" x14ac:dyDescent="0.4">
      <c r="A2" s="54" t="s">
        <v>25</v>
      </c>
      <c r="B2" s="55"/>
      <c r="C2" s="56"/>
      <c r="D2" s="11"/>
    </row>
    <row r="3" spans="1:4" ht="12.75" customHeight="1" x14ac:dyDescent="0.35">
      <c r="A3" s="10"/>
      <c r="B3" s="10"/>
      <c r="C3" s="10"/>
      <c r="D3" s="10"/>
    </row>
    <row r="4" spans="1:4" x14ac:dyDescent="0.25">
      <c r="A4" s="5" t="s">
        <v>12</v>
      </c>
    </row>
    <row r="5" spans="1:4" x14ac:dyDescent="0.25">
      <c r="A5" s="33" t="s">
        <v>10</v>
      </c>
    </row>
    <row r="6" spans="1:4" x14ac:dyDescent="0.25">
      <c r="A6" s="4" t="s">
        <v>9</v>
      </c>
    </row>
    <row r="7" spans="1:4" ht="15.75" thickBot="1" x14ac:dyDescent="0.3"/>
    <row r="8" spans="1:4" x14ac:dyDescent="0.25">
      <c r="A8" s="47" t="s">
        <v>21</v>
      </c>
      <c r="B8" s="50">
        <v>40</v>
      </c>
    </row>
    <row r="9" spans="1:4" ht="15.75" thickBot="1" x14ac:dyDescent="0.3">
      <c r="A9" s="48" t="s">
        <v>28</v>
      </c>
      <c r="B9" s="51" t="s">
        <v>30</v>
      </c>
    </row>
    <row r="10" spans="1:4" x14ac:dyDescent="0.25">
      <c r="A10" s="49" t="s">
        <v>27</v>
      </c>
      <c r="B10" s="52">
        <f>IF(B9="ja",2500,0)</f>
        <v>2500</v>
      </c>
    </row>
    <row r="11" spans="1:4" ht="15.75" thickBot="1" x14ac:dyDescent="0.3">
      <c r="A11" s="48" t="s">
        <v>29</v>
      </c>
      <c r="B11" s="53">
        <f>IF(B9="ja",0.1,0)</f>
        <v>0.1</v>
      </c>
    </row>
    <row r="12" spans="1:4" ht="15.75" thickBot="1" x14ac:dyDescent="0.3">
      <c r="C12" s="32"/>
      <c r="D12" s="41">
        <f>IF(B8&lt;=99,0.5,0.3+B11)*B8/B8</f>
        <v>0.5</v>
      </c>
    </row>
    <row r="13" spans="1:4" ht="45.75" thickBot="1" x14ac:dyDescent="0.3">
      <c r="A13" s="6" t="s">
        <v>0</v>
      </c>
      <c r="B13" s="23" t="s">
        <v>6</v>
      </c>
      <c r="C13" s="24" t="s">
        <v>20</v>
      </c>
      <c r="D13" s="25" t="s">
        <v>2</v>
      </c>
    </row>
    <row r="14" spans="1:4" x14ac:dyDescent="0.25">
      <c r="A14" s="7" t="s">
        <v>15</v>
      </c>
      <c r="B14" s="20">
        <v>2000</v>
      </c>
      <c r="C14" s="27">
        <f>B14*$C$12</f>
        <v>0</v>
      </c>
      <c r="D14" s="26">
        <f t="shared" ref="D14:D20" si="0">B14*$D$12</f>
        <v>1000</v>
      </c>
    </row>
    <row r="15" spans="1:4" x14ac:dyDescent="0.25">
      <c r="A15" s="8" t="s">
        <v>17</v>
      </c>
      <c r="B15" s="21">
        <v>15000</v>
      </c>
      <c r="C15" s="29">
        <f>B15*$C$12*0.5</f>
        <v>0</v>
      </c>
      <c r="D15" s="28">
        <f t="shared" si="0"/>
        <v>7500</v>
      </c>
    </row>
    <row r="16" spans="1:4" x14ac:dyDescent="0.25">
      <c r="A16" s="8" t="s">
        <v>14</v>
      </c>
      <c r="B16" s="21">
        <v>3000</v>
      </c>
      <c r="C16" s="29">
        <f>B16*$C$12</f>
        <v>0</v>
      </c>
      <c r="D16" s="28">
        <f t="shared" si="0"/>
        <v>1500</v>
      </c>
    </row>
    <row r="17" spans="1:4" x14ac:dyDescent="0.25">
      <c r="A17" s="8" t="s">
        <v>19</v>
      </c>
      <c r="B17" s="21">
        <v>1000</v>
      </c>
      <c r="C17" s="29">
        <f>B17*$C$12</f>
        <v>0</v>
      </c>
      <c r="D17" s="28">
        <f t="shared" si="0"/>
        <v>500</v>
      </c>
    </row>
    <row r="18" spans="1:4" x14ac:dyDescent="0.25">
      <c r="A18" s="8" t="s">
        <v>1</v>
      </c>
      <c r="B18" s="21">
        <v>1000</v>
      </c>
      <c r="C18" s="29">
        <f>B18*$C$12</f>
        <v>0</v>
      </c>
      <c r="D18" s="28">
        <f t="shared" si="0"/>
        <v>500</v>
      </c>
    </row>
    <row r="19" spans="1:4" x14ac:dyDescent="0.25">
      <c r="A19" s="8" t="s">
        <v>16</v>
      </c>
      <c r="B19" s="21">
        <v>1000</v>
      </c>
      <c r="C19" s="29">
        <f>B19*$C$12</f>
        <v>0</v>
      </c>
      <c r="D19" s="28">
        <f t="shared" si="0"/>
        <v>500</v>
      </c>
    </row>
    <row r="20" spans="1:4" ht="15.75" thickBot="1" x14ac:dyDescent="0.3">
      <c r="A20" s="9" t="s">
        <v>13</v>
      </c>
      <c r="B20" s="22"/>
      <c r="C20" s="29">
        <f>B20*$C$12</f>
        <v>0</v>
      </c>
      <c r="D20" s="28">
        <f t="shared" si="0"/>
        <v>0</v>
      </c>
    </row>
    <row r="21" spans="1:4" s="2" customFormat="1" ht="15.75" thickBot="1" x14ac:dyDescent="0.3">
      <c r="A21" s="1" t="s">
        <v>3</v>
      </c>
      <c r="B21" s="31">
        <f>SUM(B14:B20)</f>
        <v>23000</v>
      </c>
      <c r="C21" s="31">
        <f>SUM(C14:C20)</f>
        <v>0</v>
      </c>
      <c r="D21" s="30">
        <f>SUM(D14:D20)</f>
        <v>11500</v>
      </c>
    </row>
    <row r="22" spans="1:4" s="2" customFormat="1" ht="15.75" thickBot="1" x14ac:dyDescent="0.3">
      <c r="A22" s="38"/>
      <c r="B22" s="43"/>
      <c r="C22" s="45" t="s">
        <v>23</v>
      </c>
      <c r="D22" s="44">
        <f>IF(B8&lt;50,7500+B10,IF(B8&lt;100,12000+B10,IF(B8&gt;=100,D21)))</f>
        <v>10000</v>
      </c>
    </row>
    <row r="23" spans="1:4" s="2" customFormat="1" x14ac:dyDescent="0.25">
      <c r="B23" s="3"/>
      <c r="C23" s="3"/>
    </row>
    <row r="24" spans="1:4" s="2" customFormat="1" ht="19.5" thickBot="1" x14ac:dyDescent="0.35">
      <c r="A24" s="40" t="s">
        <v>22</v>
      </c>
    </row>
    <row r="25" spans="1:4" s="2" customFormat="1" x14ac:dyDescent="0.25">
      <c r="A25" s="12" t="s">
        <v>18</v>
      </c>
      <c r="B25" s="15">
        <f>C21</f>
        <v>0</v>
      </c>
      <c r="C25" s="16" t="s">
        <v>7</v>
      </c>
    </row>
    <row r="26" spans="1:4" s="2" customFormat="1" x14ac:dyDescent="0.25">
      <c r="A26" s="42" t="s">
        <v>24</v>
      </c>
      <c r="B26" s="39">
        <f>IF(D21&lt;=D22,D21,D22)*B8/B8</f>
        <v>10000</v>
      </c>
      <c r="C26" s="37" t="s">
        <v>7</v>
      </c>
    </row>
    <row r="27" spans="1:4" x14ac:dyDescent="0.25">
      <c r="A27" s="13" t="s">
        <v>4</v>
      </c>
      <c r="B27" s="4">
        <f>B25+B26</f>
        <v>10000</v>
      </c>
      <c r="C27" s="17" t="s">
        <v>7</v>
      </c>
      <c r="D27" s="2"/>
    </row>
    <row r="28" spans="1:4" x14ac:dyDescent="0.25">
      <c r="A28" s="34" t="s">
        <v>11</v>
      </c>
      <c r="B28" s="35">
        <f>B21-B27</f>
        <v>13000</v>
      </c>
      <c r="C28" s="36" t="s">
        <v>7</v>
      </c>
      <c r="D28" s="2"/>
    </row>
    <row r="29" spans="1:4" ht="15.75" thickBot="1" x14ac:dyDescent="0.3">
      <c r="A29" s="14" t="s">
        <v>5</v>
      </c>
      <c r="B29" s="18">
        <f>B27/B21*100</f>
        <v>43.478260869565219</v>
      </c>
      <c r="C29" s="19" t="s">
        <v>8</v>
      </c>
      <c r="D29" s="2"/>
    </row>
    <row r="30" spans="1:4" x14ac:dyDescent="0.25">
      <c r="A30" s="2"/>
      <c r="B30" s="2"/>
      <c r="C30" s="2"/>
      <c r="D30" s="2"/>
    </row>
    <row r="31" spans="1:4" x14ac:dyDescent="0.25">
      <c r="A31" s="57" t="s">
        <v>31</v>
      </c>
    </row>
  </sheetData>
  <mergeCells count="1">
    <mergeCell ref="A2:C2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3" sqref="J33"/>
    </sheetView>
  </sheetViews>
  <sheetFormatPr baseColWidth="10" defaultRowHeight="15" x14ac:dyDescent="0.25"/>
  <sheetData>
    <row r="1" spans="1:1" x14ac:dyDescent="0.25">
      <c r="A1" t="s">
        <v>26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36" sqref="I3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34" sqref="C34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Nahwärme</vt:lpstr>
      <vt:lpstr>Tabelle 1</vt:lpstr>
      <vt:lpstr>Tabelle 2</vt:lpstr>
      <vt:lpstr>Tabelle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2021-02-16T16:50:36Z</cp:lastPrinted>
  <dcterms:created xsi:type="dcterms:W3CDTF">2020-05-28T08:29:42Z</dcterms:created>
  <dcterms:modified xsi:type="dcterms:W3CDTF">2022-04-13T17:18:53Z</dcterms:modified>
</cp:coreProperties>
</file>